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정답\"/>
    </mc:Choice>
  </mc:AlternateContent>
  <bookViews>
    <workbookView xWindow="0" yWindow="0" windowWidth="23040" windowHeight="9108"/>
  </bookViews>
  <sheets>
    <sheet name="통계1" sheetId="1" r:id="rId1"/>
    <sheet name="통계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H19" i="2"/>
  <c r="H20" i="2"/>
  <c r="H21" i="2"/>
  <c r="H22" i="2"/>
  <c r="H23" i="2"/>
  <c r="H24" i="2"/>
  <c r="H17" i="2"/>
  <c r="G18" i="2"/>
  <c r="G19" i="2"/>
  <c r="G20" i="2"/>
  <c r="G21" i="2"/>
  <c r="G22" i="2"/>
  <c r="G23" i="2"/>
  <c r="G24" i="2"/>
  <c r="G17" i="2"/>
  <c r="F26" i="2"/>
  <c r="F25" i="2"/>
  <c r="E18" i="2"/>
  <c r="E19" i="2"/>
  <c r="E20" i="2"/>
  <c r="E21" i="2"/>
  <c r="E22" i="2"/>
  <c r="E23" i="2"/>
  <c r="E24" i="2"/>
  <c r="E17" i="2"/>
  <c r="J4" i="2"/>
  <c r="J5" i="2"/>
  <c r="J6" i="2"/>
  <c r="J7" i="2"/>
  <c r="J8" i="2"/>
  <c r="J9" i="2"/>
  <c r="J10" i="2"/>
  <c r="J3" i="2"/>
  <c r="I4" i="2"/>
  <c r="I5" i="2"/>
  <c r="I6" i="2"/>
  <c r="I7" i="2"/>
  <c r="I8" i="2"/>
  <c r="I9" i="2"/>
  <c r="I10" i="2"/>
  <c r="I3" i="2"/>
  <c r="H12" i="2"/>
  <c r="H11" i="2"/>
  <c r="I22" i="1"/>
  <c r="D22" i="1"/>
  <c r="G4" i="1"/>
  <c r="G5" i="1"/>
  <c r="G6" i="1"/>
  <c r="G7" i="1"/>
  <c r="G8" i="1"/>
  <c r="G9" i="1"/>
  <c r="G10" i="1"/>
  <c r="G3" i="1"/>
  <c r="H4" i="1"/>
  <c r="H5" i="1"/>
  <c r="H6" i="1"/>
  <c r="H7" i="1"/>
  <c r="H8" i="1"/>
  <c r="H9" i="1"/>
  <c r="H10" i="1"/>
  <c r="H3" i="1"/>
  <c r="E4" i="1"/>
  <c r="E5" i="1"/>
  <c r="E6" i="1"/>
  <c r="E7" i="1"/>
  <c r="E8" i="1"/>
  <c r="E9" i="1"/>
  <c r="E10" i="1"/>
  <c r="E3" i="1"/>
  <c r="F4" i="1"/>
  <c r="F5" i="1"/>
  <c r="F6" i="1"/>
  <c r="F7" i="1"/>
  <c r="F8" i="1"/>
  <c r="F9" i="1"/>
  <c r="F10" i="1"/>
  <c r="F3" i="1"/>
</calcChain>
</file>

<file path=xl/sharedStrings.xml><?xml version="1.0" encoding="utf-8"?>
<sst xmlns="http://schemas.openxmlformats.org/spreadsheetml/2006/main" count="121" uniqueCount="92">
  <si>
    <t>직위</t>
    <phoneticPr fontId="3" type="noConversion"/>
  </si>
  <si>
    <t>부장</t>
    <phoneticPr fontId="3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</si>
  <si>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</si>
  <si>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</si>
  <si>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</si>
  <si>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</si>
  <si>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</si>
  <si>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</si>
  <si>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</si>
  <si>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</si>
  <si>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[표1]</t>
    <phoneticPr fontId="3" type="noConversion"/>
  </si>
  <si>
    <t>과장</t>
    <phoneticPr fontId="3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</si>
  <si>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</si>
  <si>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</si>
  <si>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</si>
  <si>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</si>
  <si>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</si>
  <si>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</si>
  <si>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</si>
  <si>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</si>
  <si>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[표3]</t>
    <phoneticPr fontId="3" type="noConversion"/>
  </si>
  <si>
    <t>고객명</t>
    <phoneticPr fontId="3" type="noConversion"/>
  </si>
  <si>
    <t>기본급</t>
    <phoneticPr fontId="3" type="noConversion"/>
  </si>
  <si>
    <t>수당률</t>
    <phoneticPr fontId="3" type="noConversion"/>
  </si>
  <si>
    <t>부장</t>
    <phoneticPr fontId="3" type="noConversion"/>
  </si>
  <si>
    <t>과장</t>
    <phoneticPr fontId="3" type="noConversion"/>
  </si>
  <si>
    <t>대리</t>
    <phoneticPr fontId="3" type="noConversion"/>
  </si>
  <si>
    <t>대리</t>
    <phoneticPr fontId="3" type="noConversion"/>
  </si>
  <si>
    <t>사원</t>
    <phoneticPr fontId="3" type="noConversion"/>
  </si>
  <si>
    <t>사원</t>
    <phoneticPr fontId="3" type="noConversion"/>
  </si>
  <si>
    <t>직원명</t>
    <phoneticPr fontId="3" type="noConversion"/>
  </si>
  <si>
    <t>[표2]</t>
    <phoneticPr fontId="3" type="noConversion"/>
  </si>
  <si>
    <t>직원별 급여 내역</t>
    <phoneticPr fontId="3" type="noConversion"/>
  </si>
  <si>
    <t>목표량</t>
    <phoneticPr fontId="3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</si>
  <si>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</si>
  <si>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</si>
  <si>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</si>
  <si>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</si>
  <si>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</si>
  <si>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</si>
  <si>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</si>
  <si>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</si>
  <si>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김시우</t>
  </si>
  <si>
    <t>성인모</t>
  </si>
  <si>
    <t>손국진</t>
  </si>
  <si>
    <t>양미옥</t>
  </si>
  <si>
    <t>김지택</t>
  </si>
  <si>
    <t>박효신</t>
  </si>
  <si>
    <t>이국진</t>
  </si>
  <si>
    <t>이한나</t>
    <phoneticPr fontId="3" type="noConversion"/>
  </si>
  <si>
    <t>[표1]</t>
    <phoneticPr fontId="3" type="noConversion"/>
  </si>
  <si>
    <t>지역</t>
    <phoneticPr fontId="3" type="noConversion"/>
  </si>
  <si>
    <t>서울</t>
    <phoneticPr fontId="3" type="noConversion"/>
  </si>
  <si>
    <t>경기</t>
    <phoneticPr fontId="3" type="noConversion"/>
  </si>
  <si>
    <t>서울</t>
    <phoneticPr fontId="3" type="noConversion"/>
  </si>
  <si>
    <t>인천</t>
    <phoneticPr fontId="3" type="noConversion"/>
  </si>
  <si>
    <t>수원</t>
    <phoneticPr fontId="3" type="noConversion"/>
  </si>
  <si>
    <t>경기</t>
    <phoneticPr fontId="3" type="noConversion"/>
  </si>
  <si>
    <t>인천</t>
    <phoneticPr fontId="3" type="noConversion"/>
  </si>
  <si>
    <t>1분기</t>
    <phoneticPr fontId="3" type="noConversion"/>
  </si>
  <si>
    <t>2분기</t>
  </si>
  <si>
    <t>3분기</t>
  </si>
  <si>
    <t>4분기</t>
  </si>
  <si>
    <t>고객별 구매 현황</t>
    <phoneticPr fontId="3" type="noConversion"/>
  </si>
  <si>
    <t>수험자</t>
    <phoneticPr fontId="3" type="noConversion"/>
  </si>
  <si>
    <t>2과목</t>
  </si>
  <si>
    <t>3과목</t>
  </si>
  <si>
    <t>총점</t>
    <phoneticPr fontId="3" type="noConversion"/>
  </si>
  <si>
    <t>수험자별 점수 현황</t>
    <phoneticPr fontId="3" type="noConversion"/>
  </si>
  <si>
    <t>전자계산학</t>
    <phoneticPr fontId="3" type="noConversion"/>
  </si>
  <si>
    <t>컴퓨터개론</t>
    <phoneticPr fontId="3" type="noConversion"/>
  </si>
  <si>
    <t>시스템분석</t>
    <phoneticPr fontId="3" type="noConversion"/>
  </si>
  <si>
    <t>반품액</t>
    <phoneticPr fontId="3" type="noConversion"/>
  </si>
  <si>
    <t>고객유형</t>
    <phoneticPr fontId="3" type="noConversion"/>
  </si>
  <si>
    <t>1과목</t>
    <phoneticPr fontId="3" type="noConversion"/>
  </si>
  <si>
    <t>[표2]</t>
    <phoneticPr fontId="3" type="noConversion"/>
  </si>
  <si>
    <t>총점</t>
    <phoneticPr fontId="3" type="noConversion"/>
  </si>
  <si>
    <t>O</t>
  </si>
  <si>
    <t>응시여부</t>
    <phoneticPr fontId="3" type="noConversion"/>
  </si>
  <si>
    <t>① 평균점수</t>
    <phoneticPr fontId="3" type="noConversion"/>
  </si>
  <si>
    <t>② 이수과목수</t>
    <phoneticPr fontId="3" type="noConversion"/>
  </si>
  <si>
    <t>③ 순위</t>
    <phoneticPr fontId="3" type="noConversion"/>
  </si>
  <si>
    <t>④ 직위가 과장인 기본급 평균</t>
    <phoneticPr fontId="3" type="noConversion"/>
  </si>
  <si>
    <t>⑤ 목표량이 평균 이상인 직원수</t>
    <phoneticPr fontId="3" type="noConversion"/>
  </si>
  <si>
    <t>① 최고-최소</t>
    <phoneticPr fontId="3" type="noConversion"/>
  </si>
  <si>
    <t>④ 가장 많은 고객유형의 반품액 평균</t>
    <phoneticPr fontId="3" type="noConversion"/>
  </si>
  <si>
    <t>③ 반품액의 표준편차</t>
    <phoneticPr fontId="3" type="noConversion"/>
  </si>
  <si>
    <t>⑤ 합격여부</t>
    <phoneticPr fontId="3" type="noConversion"/>
  </si>
  <si>
    <t>⑥ 순위</t>
    <phoneticPr fontId="3" type="noConversion"/>
  </si>
  <si>
    <t>⑦ 시험 응시인원</t>
    <phoneticPr fontId="3" type="noConversion"/>
  </si>
  <si>
    <t>⑧ 시험 미응시인원</t>
    <phoneticPr fontId="3" type="noConversion"/>
  </si>
  <si>
    <t>② 구매완료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</si>
</sst>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%"/>
    <numFmt numFmtId="177" formatCode="#,##0_ 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4" fillId="0" borderId="1" xfId="1" applyFont="1" applyFill="1" applyBorder="1" applyAlignment="1">
      <alignment vertical="center"/>
    </xf>
    <xf numFmtId="41" fontId="4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41" fontId="4" fillId="2" borderId="1" xfId="1" applyFont="1" applyFill="1" applyBorder="1" applyAlignment="1">
      <alignment horizontal="center" vertical="center"/>
    </xf>
    <xf numFmtId="176" fontId="4" fillId="0" borderId="1" xfId="2" applyNumberFormat="1" applyFont="1" applyFill="1" applyBorder="1" applyAlignment="1">
      <alignment horizontal="center" vertical="center"/>
    </xf>
    <xf numFmtId="41" fontId="7" fillId="0" borderId="1" xfId="4" applyFont="1" applyBorder="1" applyAlignment="1">
      <alignment horizontal="center" vertical="center"/>
    </xf>
    <xf numFmtId="9" fontId="2" fillId="0" borderId="0" xfId="2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177" fontId="4" fillId="0" borderId="1" xfId="1" applyNumberFormat="1" applyFont="1" applyFill="1" applyBorder="1">
      <alignment vertical="center"/>
    </xf>
    <xf numFmtId="177" fontId="0" fillId="0" borderId="1" xfId="1" applyNumberFormat="1" applyFont="1" applyBorder="1">
      <alignment vertical="center"/>
    </xf>
    <xf numFmtId="0" fontId="0" fillId="0" borderId="1" xfId="1" applyNumberFormat="1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41" fontId="0" fillId="0" borderId="1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6">
    <cellStyle name="백분율" xfId="2" builtinId="5"/>
    <cellStyle name="쉼표 [0]" xfId="1" builtinId="6"/>
    <cellStyle name="쉼표 [0] 2" xfId="3"/>
    <cellStyle name="쉼표 [0] 3" xfId="4"/>
    <cellStyle name="표준" xfId="0" builtinId="0"/>
    <cellStyle name="표준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Normal="100" workbookViewId="0">
      <selection activeCell="A2" sqref="A2"/>
    </sheetView>
  </sheetViews>
  <sheetFormatPr defaultRowHeight="17.399999999999999" x14ac:dyDescent="0.4"/>
  <cols>
    <col min="1" max="1" width="8.69921875" customWidth="1"/>
    <col min="2" max="3" width="10.69921875" customWidth="1"/>
    <col min="4" max="4" width="11.69921875" bestFit="1" customWidth="1"/>
    <col min="5" max="5" width="12.69921875" customWidth="1"/>
    <col min="6" max="6" width="8.69921875" customWidth="1"/>
    <col min="7" max="7" width="12.69921875" customWidth="1"/>
    <col min="8" max="8" width="10.69921875" customWidth="1"/>
    <col min="9" max="10" width="12.69921875" customWidth="1"/>
    <col min="11" max="11" width="8.69921875" customWidth="1"/>
    <col min="12" max="12" width="12.69921875" customWidth="1"/>
    <col min="13" max="14" width="8.69921875" customWidth="1"/>
    <col min="15" max="16" width="12.69921875" customWidth="1"/>
  </cols>
  <sheetData>
    <row r="1" spans="1:9" x14ac:dyDescent="0.4">
      <c r="A1" t="s">
        <v>10</v>
      </c>
      <c r="B1" t="s">
        <v>68</v>
      </c>
    </row>
    <row r="2" spans="1:9" x14ac:dyDescent="0.4">
      <c r="A2" s="1" t="s">
        <v>64</v>
      </c>
      <c r="B2" s="1" t="s">
        <v>70</v>
      </c>
      <c r="C2" s="1" t="s">
        <v>69</v>
      </c>
      <c r="D2" s="1" t="s">
        <v>71</v>
      </c>
      <c r="E2" s="8" t="s">
        <v>79</v>
      </c>
      <c r="F2" s="16" t="s">
        <v>67</v>
      </c>
      <c r="G2" s="11" t="s">
        <v>80</v>
      </c>
      <c r="H2" s="11" t="s">
        <v>81</v>
      </c>
    </row>
    <row r="3" spans="1:9" x14ac:dyDescent="0.4">
      <c r="A3" s="7" t="s">
        <v>12</v>
      </c>
      <c r="B3" s="18">
        <v>75</v>
      </c>
      <c r="C3" s="18">
        <v>85</v>
      </c>
      <c r="D3" s="18">
        <v>91</v>
      </c>
      <c r="E3" s="17">
        <f>TRUNC(AVERAGE(B3:D3),1)</f>
        <v>83.6</v>
      </c>
      <c r="F3" s="19">
        <f>SUM(B3:D3)</f>
        <v>251</v>
      </c>
      <c r="G3" s="20">
        <f>COUNTIF(B3:D3,"&gt;=70")</f>
        <v>3</v>
      </c>
      <c r="H3" s="20" t="str">
        <f>_xlfn.RANK.EQ(F3,$F$3:$F$10,0)&amp;"위"</f>
        <v>3위</v>
      </c>
    </row>
    <row r="4" spans="1:9" x14ac:dyDescent="0.4">
      <c r="A4" s="7" t="s">
        <v>13</v>
      </c>
      <c r="B4" s="18">
        <v>68</v>
      </c>
      <c r="C4" s="18">
        <v>62</v>
      </c>
      <c r="D4" s="18">
        <v>72</v>
      </c>
      <c r="E4" s="17">
        <f t="shared" ref="E4:E10" si="0">TRUNC(AVERAGE(B4:D4),1)</f>
        <v>67.3</v>
      </c>
      <c r="F4" s="19">
        <f t="shared" ref="F4:F10" si="1">SUM(B4:D4)</f>
        <v>202</v>
      </c>
      <c r="G4" s="20">
        <f t="shared" ref="G4:G10" si="2">COUNTIF(B4:D4,"&gt;=70")</f>
        <v>1</v>
      </c>
      <c r="H4" s="20" t="str">
        <f t="shared" ref="H4:H10" si="3">_xlfn.RANK.EQ(F4,$F$3:$F$10,0)&amp;"위"</f>
        <v>8위</v>
      </c>
    </row>
    <row r="5" spans="1:9" x14ac:dyDescent="0.4">
      <c r="A5" s="7" t="s">
        <v>14</v>
      </c>
      <c r="B5" s="18">
        <v>78</v>
      </c>
      <c r="C5" s="18">
        <v>80</v>
      </c>
      <c r="D5" s="18">
        <v>90</v>
      </c>
      <c r="E5" s="17">
        <f t="shared" si="0"/>
        <v>82.6</v>
      </c>
      <c r="F5" s="19">
        <f t="shared" si="1"/>
        <v>248</v>
      </c>
      <c r="G5" s="20">
        <f t="shared" si="2"/>
        <v>3</v>
      </c>
      <c r="H5" s="20" t="str">
        <f t="shared" si="3"/>
        <v>4위</v>
      </c>
    </row>
    <row r="6" spans="1:9" x14ac:dyDescent="0.4">
      <c r="A6" s="7" t="s">
        <v>15</v>
      </c>
      <c r="B6" s="18">
        <v>63</v>
      </c>
      <c r="C6" s="18">
        <v>79</v>
      </c>
      <c r="D6" s="18">
        <v>89</v>
      </c>
      <c r="E6" s="17">
        <f t="shared" si="0"/>
        <v>77</v>
      </c>
      <c r="F6" s="19">
        <f t="shared" si="1"/>
        <v>231</v>
      </c>
      <c r="G6" s="20">
        <f t="shared" si="2"/>
        <v>2</v>
      </c>
      <c r="H6" s="20" t="str">
        <f t="shared" si="3"/>
        <v>5위</v>
      </c>
    </row>
    <row r="7" spans="1:9" x14ac:dyDescent="0.4">
      <c r="A7" s="7" t="s">
        <v>16</v>
      </c>
      <c r="B7" s="18">
        <v>83</v>
      </c>
      <c r="C7" s="18">
        <v>85</v>
      </c>
      <c r="D7" s="18">
        <v>97</v>
      </c>
      <c r="E7" s="17">
        <f t="shared" si="0"/>
        <v>88.3</v>
      </c>
      <c r="F7" s="19">
        <f t="shared" si="1"/>
        <v>265</v>
      </c>
      <c r="G7" s="20">
        <f t="shared" si="2"/>
        <v>3</v>
      </c>
      <c r="H7" s="20" t="str">
        <f t="shared" si="3"/>
        <v>2위</v>
      </c>
    </row>
    <row r="8" spans="1:9" x14ac:dyDescent="0.4">
      <c r="A8" s="7" t="s">
        <v>17</v>
      </c>
      <c r="B8" s="18">
        <v>65</v>
      </c>
      <c r="C8" s="18">
        <v>77</v>
      </c>
      <c r="D8" s="18">
        <v>82</v>
      </c>
      <c r="E8" s="17">
        <f t="shared" si="0"/>
        <v>74.599999999999994</v>
      </c>
      <c r="F8" s="19">
        <f t="shared" si="1"/>
        <v>224</v>
      </c>
      <c r="G8" s="20">
        <f t="shared" si="2"/>
        <v>2</v>
      </c>
      <c r="H8" s="20" t="str">
        <f t="shared" si="3"/>
        <v>7위</v>
      </c>
    </row>
    <row r="9" spans="1:9" x14ac:dyDescent="0.4">
      <c r="A9" s="7" t="s">
        <v>18</v>
      </c>
      <c r="B9" s="18">
        <v>78</v>
      </c>
      <c r="C9" s="18">
        <v>99</v>
      </c>
      <c r="D9" s="18">
        <v>89</v>
      </c>
      <c r="E9" s="17">
        <f t="shared" si="0"/>
        <v>88.6</v>
      </c>
      <c r="F9" s="19">
        <f t="shared" si="1"/>
        <v>266</v>
      </c>
      <c r="G9" s="20">
        <f t="shared" si="2"/>
        <v>3</v>
      </c>
      <c r="H9" s="20" t="str">
        <f t="shared" si="3"/>
        <v>1위</v>
      </c>
    </row>
    <row r="10" spans="1:9" x14ac:dyDescent="0.4">
      <c r="A10" s="7" t="s">
        <v>19</v>
      </c>
      <c r="B10" s="18">
        <v>82</v>
      </c>
      <c r="C10" s="18">
        <v>78</v>
      </c>
      <c r="D10" s="18">
        <v>69</v>
      </c>
      <c r="E10" s="17">
        <f t="shared" si="0"/>
        <v>76.3</v>
      </c>
      <c r="F10" s="19">
        <f t="shared" si="1"/>
        <v>229</v>
      </c>
      <c r="G10" s="20">
        <f t="shared" si="2"/>
        <v>2</v>
      </c>
      <c r="H10" s="20" t="str">
        <f t="shared" si="3"/>
        <v>6위</v>
      </c>
    </row>
    <row r="12" spans="1:9" x14ac:dyDescent="0.4">
      <c r="A12" t="s">
        <v>31</v>
      </c>
      <c r="B12" t="s">
        <v>32</v>
      </c>
      <c r="F12" t="s">
        <v>20</v>
      </c>
      <c r="G12" t="s">
        <v>32</v>
      </c>
    </row>
    <row r="13" spans="1:9" x14ac:dyDescent="0.4">
      <c r="A13" s="1" t="s">
        <v>30</v>
      </c>
      <c r="B13" s="1" t="s">
        <v>0</v>
      </c>
      <c r="C13" s="1" t="s">
        <v>23</v>
      </c>
      <c r="D13" s="1" t="s">
        <v>22</v>
      </c>
      <c r="F13" s="1" t="s">
        <v>30</v>
      </c>
      <c r="G13" s="1" t="s">
        <v>0</v>
      </c>
      <c r="H13" s="3" t="s">
        <v>33</v>
      </c>
      <c r="I13" s="1" t="s">
        <v>22</v>
      </c>
    </row>
    <row r="14" spans="1:9" x14ac:dyDescent="0.4">
      <c r="A14" s="7" t="s">
        <v>34</v>
      </c>
      <c r="B14" s="6" t="s">
        <v>24</v>
      </c>
      <c r="C14" s="12">
        <v>0.05</v>
      </c>
      <c r="D14" s="5">
        <v>2550000</v>
      </c>
      <c r="F14" s="7" t="s">
        <v>42</v>
      </c>
      <c r="G14" s="6" t="s">
        <v>24</v>
      </c>
      <c r="H14" s="10">
        <v>280.79999999999995</v>
      </c>
      <c r="I14" s="5">
        <v>2550000</v>
      </c>
    </row>
    <row r="15" spans="1:9" x14ac:dyDescent="0.4">
      <c r="A15" s="7" t="s">
        <v>35</v>
      </c>
      <c r="B15" s="6" t="s">
        <v>11</v>
      </c>
      <c r="C15" s="12">
        <v>4.4999999999999998E-2</v>
      </c>
      <c r="D15" s="5">
        <v>2000000</v>
      </c>
      <c r="F15" s="7" t="s">
        <v>43</v>
      </c>
      <c r="G15" s="6" t="s">
        <v>11</v>
      </c>
      <c r="H15" s="10">
        <v>152.1</v>
      </c>
      <c r="I15" s="5">
        <v>2650000</v>
      </c>
    </row>
    <row r="16" spans="1:9" x14ac:dyDescent="0.4">
      <c r="A16" s="7" t="s">
        <v>36</v>
      </c>
      <c r="B16" s="6" t="s">
        <v>27</v>
      </c>
      <c r="C16" s="12">
        <v>0.03</v>
      </c>
      <c r="D16" s="5">
        <v>1950000</v>
      </c>
      <c r="F16" s="7" t="s">
        <v>44</v>
      </c>
      <c r="G16" s="6" t="s">
        <v>27</v>
      </c>
      <c r="H16" s="10">
        <v>365.03999999999996</v>
      </c>
      <c r="I16" s="5">
        <v>2450000</v>
      </c>
    </row>
    <row r="17" spans="1:9" x14ac:dyDescent="0.4">
      <c r="A17" s="7" t="s">
        <v>37</v>
      </c>
      <c r="B17" s="6" t="s">
        <v>1</v>
      </c>
      <c r="C17" s="12">
        <v>0.05</v>
      </c>
      <c r="D17" s="5">
        <v>2650000</v>
      </c>
      <c r="F17" s="7" t="s">
        <v>45</v>
      </c>
      <c r="G17" s="6" t="s">
        <v>1</v>
      </c>
      <c r="H17" s="10">
        <v>287.82</v>
      </c>
      <c r="I17" s="5">
        <v>1850000</v>
      </c>
    </row>
    <row r="18" spans="1:9" x14ac:dyDescent="0.4">
      <c r="A18" s="7" t="s">
        <v>38</v>
      </c>
      <c r="B18" s="6" t="s">
        <v>28</v>
      </c>
      <c r="C18" s="12">
        <v>2.5000000000000001E-2</v>
      </c>
      <c r="D18" s="5">
        <v>1650000</v>
      </c>
      <c r="F18" s="7" t="s">
        <v>46</v>
      </c>
      <c r="G18" s="6" t="s">
        <v>28</v>
      </c>
      <c r="H18" s="10">
        <v>182.51999999999998</v>
      </c>
      <c r="I18" s="5">
        <v>2000000</v>
      </c>
    </row>
    <row r="19" spans="1:9" x14ac:dyDescent="0.4">
      <c r="A19" s="7" t="s">
        <v>39</v>
      </c>
      <c r="B19" s="6" t="s">
        <v>25</v>
      </c>
      <c r="C19" s="12">
        <v>4.4999999999999998E-2</v>
      </c>
      <c r="D19" s="5">
        <v>2450000</v>
      </c>
      <c r="F19" s="7" t="s">
        <v>47</v>
      </c>
      <c r="G19" s="6" t="s">
        <v>25</v>
      </c>
      <c r="H19" s="10">
        <v>257.39999999999998</v>
      </c>
      <c r="I19" s="5">
        <v>1950000</v>
      </c>
    </row>
    <row r="20" spans="1:9" x14ac:dyDescent="0.4">
      <c r="A20" s="7" t="s">
        <v>40</v>
      </c>
      <c r="B20" s="6" t="s">
        <v>29</v>
      </c>
      <c r="C20" s="12">
        <v>2.5000000000000001E-2</v>
      </c>
      <c r="D20" s="5">
        <v>1450000</v>
      </c>
      <c r="F20" s="7" t="s">
        <v>48</v>
      </c>
      <c r="G20" s="6" t="s">
        <v>29</v>
      </c>
      <c r="H20" s="10">
        <v>313.56</v>
      </c>
      <c r="I20" s="5">
        <v>1650000</v>
      </c>
    </row>
    <row r="21" spans="1:9" x14ac:dyDescent="0.4">
      <c r="A21" s="7" t="s">
        <v>41</v>
      </c>
      <c r="B21" s="6" t="s">
        <v>26</v>
      </c>
      <c r="C21" s="12">
        <v>0.03</v>
      </c>
      <c r="D21" s="5">
        <v>1850000</v>
      </c>
      <c r="F21" s="7" t="s">
        <v>49</v>
      </c>
      <c r="G21" s="6" t="s">
        <v>26</v>
      </c>
      <c r="H21" s="10">
        <v>215.27999999999997</v>
      </c>
      <c r="I21" s="5">
        <v>1450000</v>
      </c>
    </row>
    <row r="22" spans="1:9" x14ac:dyDescent="0.4">
      <c r="A22" s="23" t="s">
        <v>82</v>
      </c>
      <c r="B22" s="24"/>
      <c r="C22" s="25"/>
      <c r="D22" s="10">
        <f>AVERAGEIF(B14:B21,B15,D14:D21)</f>
        <v>2225000</v>
      </c>
      <c r="F22" s="23" t="s">
        <v>83</v>
      </c>
      <c r="G22" s="24"/>
      <c r="H22" s="25"/>
      <c r="I22" s="4" t="str">
        <f>COUNTIF(H14:H21,"&gt;="&amp;AVERAGE($H$14:$H$21))&amp;"명"</f>
        <v>5명</v>
      </c>
    </row>
  </sheetData>
  <sortState ref="A14:D21">
    <sortCondition ref="A14:A21"/>
  </sortState>
  <mergeCells count="2">
    <mergeCell ref="A22:C22"/>
    <mergeCell ref="F22:H2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A2" sqref="A2"/>
    </sheetView>
  </sheetViews>
  <sheetFormatPr defaultRowHeight="17.399999999999999" x14ac:dyDescent="0.4"/>
  <cols>
    <col min="1" max="6" width="10.69921875" customWidth="1"/>
    <col min="7" max="7" width="11.8984375" bestFit="1" customWidth="1"/>
    <col min="8" max="10" width="12.69921875" customWidth="1"/>
  </cols>
  <sheetData>
    <row r="1" spans="1:10" x14ac:dyDescent="0.4">
      <c r="A1" t="s">
        <v>50</v>
      </c>
      <c r="B1" s="15" t="s">
        <v>63</v>
      </c>
      <c r="I1" s="14"/>
    </row>
    <row r="2" spans="1:10" x14ac:dyDescent="0.4">
      <c r="A2" s="1" t="s">
        <v>21</v>
      </c>
      <c r="B2" s="1" t="s">
        <v>51</v>
      </c>
      <c r="C2" s="1" t="s">
        <v>73</v>
      </c>
      <c r="D2" s="1" t="s">
        <v>59</v>
      </c>
      <c r="E2" s="1" t="s">
        <v>60</v>
      </c>
      <c r="F2" s="1" t="s">
        <v>61</v>
      </c>
      <c r="G2" s="1" t="s">
        <v>62</v>
      </c>
      <c r="H2" s="1" t="s">
        <v>72</v>
      </c>
      <c r="I2" s="2" t="s">
        <v>84</v>
      </c>
      <c r="J2" s="8" t="s">
        <v>91</v>
      </c>
    </row>
    <row r="3" spans="1:10" x14ac:dyDescent="0.4">
      <c r="A3" s="7" t="s">
        <v>2</v>
      </c>
      <c r="B3" s="6" t="s">
        <v>52</v>
      </c>
      <c r="C3" s="9">
        <v>1</v>
      </c>
      <c r="D3" s="6">
        <v>579000</v>
      </c>
      <c r="E3" s="6">
        <v>295200</v>
      </c>
      <c r="F3" s="6">
        <v>246000</v>
      </c>
      <c r="G3" s="13">
        <v>720000</v>
      </c>
      <c r="H3" s="13">
        <v>20300</v>
      </c>
      <c r="I3" s="13">
        <f>MAX(D3:G3)-MIN(D3:G3)</f>
        <v>474000</v>
      </c>
      <c r="J3" s="4" t="str">
        <f>_xlfn.RANK.EQ(H3,$H$3:$H$10,1)&amp;"순위"</f>
        <v>3순위</v>
      </c>
    </row>
    <row r="4" spans="1:10" x14ac:dyDescent="0.4">
      <c r="A4" s="7" t="s">
        <v>3</v>
      </c>
      <c r="B4" s="6" t="s">
        <v>53</v>
      </c>
      <c r="C4" s="9">
        <v>1</v>
      </c>
      <c r="D4" s="6">
        <v>164000</v>
      </c>
      <c r="E4" s="6">
        <v>700800</v>
      </c>
      <c r="F4" s="6">
        <v>584000</v>
      </c>
      <c r="G4" s="13">
        <v>605280</v>
      </c>
      <c r="H4" s="13">
        <v>26100</v>
      </c>
      <c r="I4" s="13">
        <f t="shared" ref="I4:I10" si="0">MAX(D4:G4)-MIN(D4:G4)</f>
        <v>536800</v>
      </c>
      <c r="J4" s="4" t="str">
        <f t="shared" ref="J4:J10" si="1">_xlfn.RANK.EQ(H4,$H$3:$H$10,1)&amp;"순위"</f>
        <v>6순위</v>
      </c>
    </row>
    <row r="5" spans="1:10" x14ac:dyDescent="0.4">
      <c r="A5" s="7" t="s">
        <v>4</v>
      </c>
      <c r="B5" s="6" t="s">
        <v>54</v>
      </c>
      <c r="C5" s="9">
        <v>2</v>
      </c>
      <c r="D5" s="6">
        <v>345000</v>
      </c>
      <c r="E5" s="6">
        <v>738000</v>
      </c>
      <c r="F5" s="6">
        <v>615000</v>
      </c>
      <c r="G5" s="13">
        <v>480150</v>
      </c>
      <c r="H5" s="13">
        <v>24400</v>
      </c>
      <c r="I5" s="13">
        <f t="shared" si="0"/>
        <v>393000</v>
      </c>
      <c r="J5" s="4" t="str">
        <f t="shared" si="1"/>
        <v>5순위</v>
      </c>
    </row>
    <row r="6" spans="1:10" x14ac:dyDescent="0.4">
      <c r="A6" s="7" t="s">
        <v>5</v>
      </c>
      <c r="B6" s="6" t="s">
        <v>55</v>
      </c>
      <c r="C6" s="9">
        <v>4</v>
      </c>
      <c r="D6" s="6">
        <v>642000</v>
      </c>
      <c r="E6" s="6">
        <v>466800</v>
      </c>
      <c r="F6" s="6">
        <v>389000</v>
      </c>
      <c r="G6" s="13">
        <v>1212500</v>
      </c>
      <c r="H6" s="13">
        <v>33600</v>
      </c>
      <c r="I6" s="13">
        <f t="shared" si="0"/>
        <v>823500</v>
      </c>
      <c r="J6" s="4" t="str">
        <f t="shared" si="1"/>
        <v>8순위</v>
      </c>
    </row>
    <row r="7" spans="1:10" x14ac:dyDescent="0.4">
      <c r="A7" s="7" t="s">
        <v>6</v>
      </c>
      <c r="B7" s="6" t="s">
        <v>56</v>
      </c>
      <c r="C7" s="9">
        <v>3</v>
      </c>
      <c r="D7" s="6">
        <v>469000</v>
      </c>
      <c r="E7" s="6">
        <v>465600</v>
      </c>
      <c r="F7" s="6">
        <v>388000</v>
      </c>
      <c r="G7" s="13">
        <v>240000</v>
      </c>
      <c r="H7" s="13">
        <v>14100</v>
      </c>
      <c r="I7" s="13">
        <f t="shared" si="0"/>
        <v>229000</v>
      </c>
      <c r="J7" s="4" t="str">
        <f t="shared" si="1"/>
        <v>1순위</v>
      </c>
    </row>
    <row r="8" spans="1:10" x14ac:dyDescent="0.4">
      <c r="A8" s="7" t="s">
        <v>7</v>
      </c>
      <c r="B8" s="6" t="s">
        <v>57</v>
      </c>
      <c r="C8" s="9">
        <v>2</v>
      </c>
      <c r="D8" s="6">
        <v>246000</v>
      </c>
      <c r="E8" s="6">
        <v>762000</v>
      </c>
      <c r="F8" s="6">
        <v>635000</v>
      </c>
      <c r="G8" s="13">
        <v>441000</v>
      </c>
      <c r="H8" s="13">
        <v>24100</v>
      </c>
      <c r="I8" s="13">
        <f t="shared" si="0"/>
        <v>516000</v>
      </c>
      <c r="J8" s="4" t="str">
        <f t="shared" si="1"/>
        <v>4순위</v>
      </c>
    </row>
    <row r="9" spans="1:10" x14ac:dyDescent="0.4">
      <c r="A9" s="7" t="s">
        <v>8</v>
      </c>
      <c r="B9" s="6" t="s">
        <v>58</v>
      </c>
      <c r="C9" s="9">
        <v>4</v>
      </c>
      <c r="D9" s="6">
        <v>584000</v>
      </c>
      <c r="E9" s="6">
        <v>594000</v>
      </c>
      <c r="F9" s="6">
        <v>495000</v>
      </c>
      <c r="G9" s="13">
        <v>980000</v>
      </c>
      <c r="H9" s="13">
        <v>31500</v>
      </c>
      <c r="I9" s="13">
        <f t="shared" si="0"/>
        <v>485000</v>
      </c>
      <c r="J9" s="4" t="str">
        <f t="shared" si="1"/>
        <v>7순위</v>
      </c>
    </row>
    <row r="10" spans="1:10" x14ac:dyDescent="0.4">
      <c r="A10" s="7" t="s">
        <v>9</v>
      </c>
      <c r="B10" s="6" t="s">
        <v>56</v>
      </c>
      <c r="C10" s="9">
        <v>2</v>
      </c>
      <c r="D10" s="6">
        <v>615000</v>
      </c>
      <c r="E10" s="6">
        <v>770400</v>
      </c>
      <c r="F10" s="6">
        <v>642000</v>
      </c>
      <c r="G10" s="13">
        <v>204000</v>
      </c>
      <c r="H10" s="13">
        <v>19500</v>
      </c>
      <c r="I10" s="13">
        <f t="shared" si="0"/>
        <v>566400</v>
      </c>
      <c r="J10" s="4" t="str">
        <f t="shared" si="1"/>
        <v>2순위</v>
      </c>
    </row>
    <row r="11" spans="1:10" x14ac:dyDescent="0.4">
      <c r="D11" s="26" t="s">
        <v>86</v>
      </c>
      <c r="E11" s="26"/>
      <c r="F11" s="26"/>
      <c r="G11" s="26"/>
      <c r="H11" s="10">
        <f>STDEV(H3:H10)</f>
        <v>6376.5194267719435</v>
      </c>
    </row>
    <row r="12" spans="1:10" x14ac:dyDescent="0.4">
      <c r="D12" s="26" t="s">
        <v>85</v>
      </c>
      <c r="E12" s="26"/>
      <c r="F12" s="26"/>
      <c r="G12" s="26"/>
      <c r="H12" s="10">
        <f>AVERAGEIF(C3:C10,MODE(C3:C10),H3:H10)</f>
        <v>22666.666666666668</v>
      </c>
    </row>
    <row r="15" spans="1:10" x14ac:dyDescent="0.4">
      <c r="A15" t="s">
        <v>75</v>
      </c>
      <c r="B15" t="s">
        <v>68</v>
      </c>
    </row>
    <row r="16" spans="1:10" x14ac:dyDescent="0.4">
      <c r="A16" s="1" t="s">
        <v>64</v>
      </c>
      <c r="B16" s="1" t="s">
        <v>74</v>
      </c>
      <c r="C16" s="1" t="s">
        <v>65</v>
      </c>
      <c r="D16" s="1" t="s">
        <v>66</v>
      </c>
      <c r="E16" s="1" t="s">
        <v>76</v>
      </c>
      <c r="F16" s="1" t="s">
        <v>78</v>
      </c>
      <c r="G16" s="8" t="s">
        <v>87</v>
      </c>
      <c r="H16" s="2" t="s">
        <v>88</v>
      </c>
    </row>
    <row r="17" spans="1:8" x14ac:dyDescent="0.4">
      <c r="A17" s="7" t="s">
        <v>12</v>
      </c>
      <c r="B17" s="18">
        <v>75</v>
      </c>
      <c r="C17" s="18">
        <v>85</v>
      </c>
      <c r="D17" s="18">
        <v>91</v>
      </c>
      <c r="E17" s="21">
        <f>SUM(B17:D17)</f>
        <v>251</v>
      </c>
      <c r="F17" s="3" t="s">
        <v>77</v>
      </c>
      <c r="G17" s="3" t="str">
        <f t="shared" ref="G17:G24" si="2">IF(AVERAGE(B17:D17)&gt;=AVERAGE($B$17:$D$24),"우수","")</f>
        <v>우수</v>
      </c>
      <c r="H17" s="22" t="str">
        <f>IF(_xlfn.RANK.EQ(E17,$E$17:$E$24,0)&lt;=3,_xlfn.RANK.EQ(E17,$E$17:$E$24,0)&amp;"위","")</f>
        <v>3위</v>
      </c>
    </row>
    <row r="18" spans="1:8" x14ac:dyDescent="0.4">
      <c r="A18" s="7" t="s">
        <v>13</v>
      </c>
      <c r="B18" s="18">
        <v>68</v>
      </c>
      <c r="C18" s="18">
        <v>62</v>
      </c>
      <c r="D18" s="18">
        <v>43</v>
      </c>
      <c r="E18" s="21">
        <f t="shared" ref="E18:E24" si="3">SUM(B18:D18)</f>
        <v>173</v>
      </c>
      <c r="F18" s="3" t="s">
        <v>77</v>
      </c>
      <c r="G18" s="3" t="str">
        <f t="shared" si="2"/>
        <v/>
      </c>
      <c r="H18" s="22" t="str">
        <f t="shared" ref="H18:H24" si="4">IF(_xlfn.RANK.EQ(E18,$E$17:$E$24,0)&lt;=3,_xlfn.RANK.EQ(E18,$E$17:$E$24,0)&amp;"위","")</f>
        <v/>
      </c>
    </row>
    <row r="19" spans="1:8" x14ac:dyDescent="0.4">
      <c r="A19" s="7" t="s">
        <v>14</v>
      </c>
      <c r="B19" s="18">
        <v>0</v>
      </c>
      <c r="C19" s="18">
        <v>0</v>
      </c>
      <c r="D19" s="18">
        <v>0</v>
      </c>
      <c r="E19" s="21">
        <f t="shared" si="3"/>
        <v>0</v>
      </c>
      <c r="F19" s="3"/>
      <c r="G19" s="3" t="str">
        <f t="shared" si="2"/>
        <v/>
      </c>
      <c r="H19" s="22" t="str">
        <f t="shared" si="4"/>
        <v/>
      </c>
    </row>
    <row r="20" spans="1:8" x14ac:dyDescent="0.4">
      <c r="A20" s="7" t="s">
        <v>15</v>
      </c>
      <c r="B20" s="18">
        <v>63</v>
      </c>
      <c r="C20" s="18">
        <v>79</v>
      </c>
      <c r="D20" s="18">
        <v>89</v>
      </c>
      <c r="E20" s="21">
        <f t="shared" si="3"/>
        <v>231</v>
      </c>
      <c r="F20" s="3" t="s">
        <v>77</v>
      </c>
      <c r="G20" s="3" t="str">
        <f t="shared" si="2"/>
        <v>우수</v>
      </c>
      <c r="H20" s="22" t="str">
        <f t="shared" si="4"/>
        <v/>
      </c>
    </row>
    <row r="21" spans="1:8" x14ac:dyDescent="0.4">
      <c r="A21" s="7" t="s">
        <v>16</v>
      </c>
      <c r="B21" s="18">
        <v>83</v>
      </c>
      <c r="C21" s="18">
        <v>85</v>
      </c>
      <c r="D21" s="18">
        <v>97</v>
      </c>
      <c r="E21" s="21">
        <f t="shared" si="3"/>
        <v>265</v>
      </c>
      <c r="F21" s="3" t="s">
        <v>77</v>
      </c>
      <c r="G21" s="3" t="str">
        <f t="shared" si="2"/>
        <v>우수</v>
      </c>
      <c r="H21" s="22" t="str">
        <f t="shared" si="4"/>
        <v>2위</v>
      </c>
    </row>
    <row r="22" spans="1:8" x14ac:dyDescent="0.4">
      <c r="A22" s="7" t="s">
        <v>17</v>
      </c>
      <c r="B22" s="18">
        <v>65</v>
      </c>
      <c r="C22" s="18">
        <v>62</v>
      </c>
      <c r="D22" s="18">
        <v>58</v>
      </c>
      <c r="E22" s="21">
        <f t="shared" si="3"/>
        <v>185</v>
      </c>
      <c r="F22" s="3" t="s">
        <v>77</v>
      </c>
      <c r="G22" s="3" t="str">
        <f t="shared" si="2"/>
        <v/>
      </c>
      <c r="H22" s="22" t="str">
        <f t="shared" si="4"/>
        <v/>
      </c>
    </row>
    <row r="23" spans="1:8" x14ac:dyDescent="0.4">
      <c r="A23" s="7" t="s">
        <v>18</v>
      </c>
      <c r="B23" s="18">
        <v>78</v>
      </c>
      <c r="C23" s="18">
        <v>99</v>
      </c>
      <c r="D23" s="18">
        <v>89</v>
      </c>
      <c r="E23" s="21">
        <f t="shared" si="3"/>
        <v>266</v>
      </c>
      <c r="F23" s="3" t="s">
        <v>77</v>
      </c>
      <c r="G23" s="3" t="str">
        <f t="shared" si="2"/>
        <v>우수</v>
      </c>
      <c r="H23" s="22" t="str">
        <f t="shared" si="4"/>
        <v>1위</v>
      </c>
    </row>
    <row r="24" spans="1:8" x14ac:dyDescent="0.4">
      <c r="A24" s="7" t="s">
        <v>19</v>
      </c>
      <c r="B24" s="18">
        <v>82</v>
      </c>
      <c r="C24" s="18">
        <v>78</v>
      </c>
      <c r="D24" s="18">
        <v>69</v>
      </c>
      <c r="E24" s="21">
        <f t="shared" si="3"/>
        <v>229</v>
      </c>
      <c r="F24" s="3" t="s">
        <v>77</v>
      </c>
      <c r="G24" s="3" t="str">
        <f t="shared" si="2"/>
        <v>우수</v>
      </c>
      <c r="H24" s="22" t="str">
        <f t="shared" si="4"/>
        <v/>
      </c>
    </row>
    <row r="25" spans="1:8" x14ac:dyDescent="0.4">
      <c r="D25" s="23" t="s">
        <v>89</v>
      </c>
      <c r="E25" s="25"/>
      <c r="F25" s="3" t="str">
        <f>COUNTA(F17:F24)&amp;"명"</f>
        <v>7명</v>
      </c>
    </row>
    <row r="26" spans="1:8" x14ac:dyDescent="0.4">
      <c r="D26" s="23" t="s">
        <v>90</v>
      </c>
      <c r="E26" s="25"/>
      <c r="F26" s="3" t="str">
        <f>COUNTIF(F17:F24,"")&amp;"명"</f>
        <v>1명</v>
      </c>
    </row>
  </sheetData>
  <mergeCells count="4">
    <mergeCell ref="D26:E26"/>
    <mergeCell ref="D25:E25"/>
    <mergeCell ref="D11:G11"/>
    <mergeCell ref="D12:G12"/>
  </mergeCells>
  <phoneticPr fontId="3" type="noConversion"/>
  <pageMargins left="0.7" right="0.7" top="0.75" bottom="0.75" header="0.3" footer="0.3"/>
  <pageSetup paperSize="9" orientation="portrait" horizontalDpi="4294967292" r:id="rId1"/>
  <ignoredErrors>
    <ignoredError sqref="I3:I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통계1</vt:lpstr>
      <vt:lpstr>통계2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2022-01-09T08:41:00Z</dcterms:modified>
</cp:coreProperties>
</file>